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mschne9\OneDrive - Chicago Metropolitan Agency for Planning\Documents\"/>
    </mc:Choice>
  </mc:AlternateContent>
  <xr:revisionPtr revIDLastSave="0" documentId="8_{0DA109A5-E1E6-4AD0-9116-D8DAA5008629}" xr6:coauthVersionLast="45" xr6:coauthVersionMax="45" xr10:uidLastSave="{00000000-0000-0000-0000-000000000000}"/>
  <bookViews>
    <workbookView xWindow="-120" yWindow="-120" windowWidth="20640" windowHeight="11160" tabRatio="898" activeTab="1" xr2:uid="{00000000-000D-0000-FFFF-FFFF00000000}"/>
  </bookViews>
  <sheets>
    <sheet name="Average Ksat vs Texture" sheetId="4" r:id="rId1"/>
    <sheet name="Standard Devation and Average " sheetId="1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J12" i="1"/>
  <c r="J11" i="1"/>
  <c r="J9" i="1"/>
  <c r="J8" i="1"/>
  <c r="J7" i="1"/>
  <c r="J6" i="1"/>
  <c r="J5" i="1"/>
  <c r="J4" i="1"/>
  <c r="J3" i="1"/>
  <c r="I12" i="1"/>
  <c r="I11" i="1"/>
  <c r="I10" i="1"/>
  <c r="I9" i="1"/>
  <c r="I8" i="1"/>
  <c r="I7" i="1"/>
  <c r="I6" i="1"/>
  <c r="I5" i="1"/>
  <c r="I15" i="1" s="1"/>
  <c r="I4" i="1"/>
  <c r="I3" i="1"/>
  <c r="I14" i="1" s="1"/>
  <c r="H13" i="1"/>
  <c r="I16" i="1" l="1"/>
  <c r="J16" i="1"/>
  <c r="J14" i="1"/>
  <c r="J15" i="1"/>
</calcChain>
</file>

<file path=xl/sharedStrings.xml><?xml version="1.0" encoding="utf-8"?>
<sst xmlns="http://schemas.openxmlformats.org/spreadsheetml/2006/main" count="102" uniqueCount="27">
  <si>
    <t>Texture #</t>
  </si>
  <si>
    <t>Ksat (cm/hour)</t>
  </si>
  <si>
    <t>sandy loam - loamy sand</t>
  </si>
  <si>
    <t>loamy sand</t>
  </si>
  <si>
    <t>sand</t>
  </si>
  <si>
    <t xml:space="preserve">silty clay  </t>
  </si>
  <si>
    <t>silty clay loam</t>
  </si>
  <si>
    <t>clay loam - loam</t>
  </si>
  <si>
    <t xml:space="preserve">loam  </t>
  </si>
  <si>
    <t>sandy loam/silt loam</t>
  </si>
  <si>
    <t xml:space="preserve">sandy loam  </t>
  </si>
  <si>
    <t>Category</t>
  </si>
  <si>
    <t>loamy fine sand</t>
  </si>
  <si>
    <t># of Data Points</t>
  </si>
  <si>
    <t>Row Labels</t>
  </si>
  <si>
    <t>Grand Total</t>
  </si>
  <si>
    <t>Standard Deviation</t>
  </si>
  <si>
    <t>N/A</t>
  </si>
  <si>
    <t>AMOOZEMETER DATA</t>
  </si>
  <si>
    <t>Mean Ksat (cm/h)</t>
  </si>
  <si>
    <t>All fine grained</t>
  </si>
  <si>
    <t>All coarse</t>
  </si>
  <si>
    <t>All mixed</t>
  </si>
  <si>
    <t>Mean Ksat (cm/hour)</t>
  </si>
  <si>
    <t>Texture Name</t>
  </si>
  <si>
    <t>ALL DATA COMBINED</t>
  </si>
  <si>
    <t xml:space="preserve">T-tests --- all 3 categories (fine-grained, mixed, coarse-grained) are signficantly different in Ksat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</si>
</sst>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2">
    <xf numFmtId="0" fontId="0" fillId="0" borderId="0" xfId="0"/>
    <xf numFmtId="0" fontId="1" fillId="3" borderId="1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1" xfId="1" applyFont="1" applyFill="1" applyBorder="1" applyAlignment="1">
      <alignment horizontal="center" vertical="center" wrapText="1"/>
    </xf>
    <xf numFmtId="0" fontId="1" fillId="4" borderId="1" xfId="1" applyFill="1" applyBorder="1" applyAlignment="1">
      <alignment horizontal="center" vertical="center" wrapText="1"/>
    </xf>
    <xf numFmtId="0" fontId="1" fillId="5" borderId="1" xfId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" fillId="6" borderId="1" xfId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" fillId="5" borderId="3" xfId="1" applyFill="1" applyBorder="1" applyAlignment="1">
      <alignment horizontal="center" vertical="center" wrapText="1"/>
    </xf>
    <xf numFmtId="0" fontId="1" fillId="7" borderId="1" xfId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1" fillId="9" borderId="1" xfId="1" applyFill="1" applyBorder="1" applyAlignment="1">
      <alignment horizontal="center" vertical="center" wrapText="1"/>
    </xf>
    <xf numFmtId="0" fontId="1" fillId="10" borderId="1" xfId="1" applyFill="1" applyBorder="1" applyAlignment="1">
      <alignment horizontal="center" vertical="center" wrapText="1"/>
    </xf>
    <xf numFmtId="0" fontId="1" fillId="11" borderId="1" xfId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1" xfId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13" borderId="1" xfId="0" applyFill="1" applyBorder="1" applyAlignment="1">
      <alignment horizontal="center" vertical="center"/>
    </xf>
    <xf numFmtId="0" fontId="1" fillId="13" borderId="1" xfId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 vertical="center"/>
    </xf>
    <xf numFmtId="2" fontId="0" fillId="13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2" fontId="3" fillId="6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12" borderId="1" xfId="1" applyNumberFormat="1" applyFont="1" applyFill="1" applyBorder="1" applyAlignment="1">
      <alignment horizontal="center" vertical="center" wrapText="1"/>
    </xf>
    <xf numFmtId="2" fontId="0" fillId="12" borderId="2" xfId="1" applyNumberFormat="1" applyFont="1" applyFill="1" applyBorder="1" applyAlignment="1">
      <alignment horizontal="center" vertical="center" wrapText="1"/>
    </xf>
    <xf numFmtId="2" fontId="1" fillId="12" borderId="1" xfId="1" applyNumberFormat="1" applyFill="1" applyBorder="1" applyAlignment="1">
      <alignment horizontal="center" vertical="center" wrapText="1"/>
    </xf>
    <xf numFmtId="2" fontId="1" fillId="6" borderId="1" xfId="1" applyNumberForma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/>
    </xf>
    <xf numFmtId="2" fontId="1" fillId="5" borderId="3" xfId="1" applyNumberFormat="1" applyFill="1" applyBorder="1" applyAlignment="1">
      <alignment horizontal="center" vertical="center" wrapText="1"/>
    </xf>
    <xf numFmtId="2" fontId="1" fillId="5" borderId="1" xfId="1" applyNumberFormat="1" applyFill="1" applyBorder="1" applyAlignment="1">
      <alignment horizontal="center" vertical="center" wrapText="1"/>
    </xf>
    <xf numFmtId="2" fontId="1" fillId="8" borderId="1" xfId="1" applyNumberFormat="1" applyFill="1" applyBorder="1" applyAlignment="1">
      <alignment horizontal="center" vertical="center" wrapText="1"/>
    </xf>
    <xf numFmtId="2" fontId="1" fillId="3" borderId="1" xfId="1" applyNumberFormat="1" applyFill="1" applyBorder="1" applyAlignment="1">
      <alignment horizontal="center" vertical="center" wrapText="1"/>
    </xf>
    <xf numFmtId="2" fontId="1" fillId="3" borderId="2" xfId="1" applyNumberFormat="1" applyFill="1" applyBorder="1" applyAlignment="1">
      <alignment horizontal="center" vertical="center" wrapText="1"/>
    </xf>
    <xf numFmtId="2" fontId="1" fillId="11" borderId="1" xfId="1" applyNumberFormat="1" applyFill="1" applyBorder="1" applyAlignment="1">
      <alignment horizontal="center" vertical="center" wrapText="1"/>
    </xf>
    <xf numFmtId="2" fontId="0" fillId="11" borderId="1" xfId="0" applyNumberFormat="1" applyFill="1" applyBorder="1" applyAlignment="1">
      <alignment horizontal="center" vertical="center" wrapText="1"/>
    </xf>
    <xf numFmtId="2" fontId="1" fillId="11" borderId="2" xfId="1" applyNumberFormat="1" applyFill="1" applyBorder="1" applyAlignment="1">
      <alignment horizontal="center" vertical="center" wrapText="1"/>
    </xf>
    <xf numFmtId="2" fontId="0" fillId="11" borderId="1" xfId="1" applyNumberFormat="1" applyFont="1" applyFill="1" applyBorder="1" applyAlignment="1">
      <alignment horizontal="center" vertical="center" wrapText="1"/>
    </xf>
    <xf numFmtId="2" fontId="1" fillId="7" borderId="1" xfId="1" applyNumberFormat="1" applyFill="1" applyBorder="1" applyAlignment="1">
      <alignment horizontal="center" vertical="center" wrapText="1"/>
    </xf>
    <xf numFmtId="2" fontId="1" fillId="10" borderId="1" xfId="1" applyNumberFormat="1" applyFill="1" applyBorder="1" applyAlignment="1">
      <alignment horizontal="center" vertical="center" wrapText="1"/>
    </xf>
    <xf numFmtId="2" fontId="1" fillId="9" borderId="1" xfId="1" applyNumberFormat="1" applyFill="1" applyBorder="1" applyAlignment="1">
      <alignment horizontal="center" vertical="center" wrapText="1"/>
    </xf>
    <xf numFmtId="2" fontId="1" fillId="4" borderId="1" xfId="1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</cellXfs>
  <cellStyles count="2">
    <cellStyle name="40% - Accent6" xfId="1" builtinId="51"/>
    <cellStyle name="Normal" xfId="0" builtinId="0"/>
  </cellStyles>
  <dxfs count="3">
    <dxf>
      <alignment horizontal="center"/>
    </dxf>
    <dxf>
      <alignment vertical="center"/>
    </dxf>
    <dxf>
      <numFmt numFmtId="164" formatCode="0.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[Table S6. KSAT DATA VS. TEXTURE (2).xlsx]Average Ksat vs Texture!PivotTable8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Ksat Vs. Texture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'Average Ksat vs Texture'!$B$1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'Average Ksat vs Texture'!$A$2:$A$12</c:f>
              <c:strCache>
                <c:ptCount val="10"/>
                <c:pt idx="0">
                  <c:v>silty clay loam</c:v>
                </c:pt>
                <c:pt idx="1">
                  <c:v>silty clay  </c:v>
                </c:pt>
                <c:pt idx="2">
                  <c:v>sandy loam/silt loam</c:v>
                </c:pt>
                <c:pt idx="3">
                  <c:v>sandy loam - loamy sand</c:v>
                </c:pt>
                <c:pt idx="4">
                  <c:v>sandy loam  </c:v>
                </c:pt>
                <c:pt idx="5">
                  <c:v>sand</c:v>
                </c:pt>
                <c:pt idx="6">
                  <c:v>loamy sand</c:v>
                </c:pt>
                <c:pt idx="7">
                  <c:v>loamy fine sand</c:v>
                </c:pt>
                <c:pt idx="8">
                  <c:v>loam  </c:v>
                </c:pt>
                <c:pt idx="9">
                  <c:v>clay loam - loam</c:v>
                </c:pt>
              </c:strCache>
            </c:strRef>
          </c:cat>
          <c:val>
            <c:numRef>
              <c:f>'Average Ksat vs Texture'!$B$2:$B$12</c:f>
              <c:numCache>
                <c:formatCode>0.000</c:formatCode>
                <c:ptCount val="10"/>
                <c:pt idx="0">
                  <c:v>8.3245E-2</c:v>
                </c:pt>
                <c:pt idx="1">
                  <c:v>0.44834166666666664</c:v>
                </c:pt>
                <c:pt idx="2">
                  <c:v>1.1548533333333333</c:v>
                </c:pt>
                <c:pt idx="3">
                  <c:v>9.4218066666666669</c:v>
                </c:pt>
                <c:pt idx="4">
                  <c:v>7.1643477777777775</c:v>
                </c:pt>
                <c:pt idx="5">
                  <c:v>15.211376666666666</c:v>
                </c:pt>
                <c:pt idx="6">
                  <c:v>21.355930000000001</c:v>
                </c:pt>
                <c:pt idx="7">
                  <c:v>14.190026666666668</c:v>
                </c:pt>
                <c:pt idx="8">
                  <c:v>0.88812833333333341</c:v>
                </c:pt>
                <c:pt idx="9">
                  <c:v>1.0958691666666667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C-500A-444B-8CD9-2712F02E2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82455928"/>
        <c:axId val="382455600"/>
      </c:barChart>
      <c:catAx>
        <c:axId val="382455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455600"/>
        <c:crossesAt val="1.0000000000000002E-2"/>
        <c:auto val="1"/>
        <c:lblAlgn val="ctr"/>
        <c:lblOffset val="100"/>
        <c:noMultiLvlLbl val="0"/>
      </c:catAx>
      <c:valAx>
        <c:axId val="38245560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Ksat (cm/hour)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455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Ksat Vs. Texture #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'Standard Devation and Average '!$C$3:$C$64</c:f>
              <c:numCache>
                <c:formatCode>0.00</c:formatCode>
                <c:ptCount val="62"/>
                <c:pt idx="0">
                  <c:v>2.6669999999999999E-2</c:v>
                </c:pt>
                <c:pt idx="1">
                  <c:v>0.13682</c:v>
                </c:pt>
                <c:pt idx="2">
                  <c:v>0.74807999999999997</c:v>
                </c:pt>
                <c:pt idx="3">
                  <c:v>0.72955000000000003</c:v>
                </c:pt>
                <c:pt idx="4">
                  <c:v>0.97621000000000002</c:v>
                </c:pt>
                <c:pt idx="5">
                  <c:v>7.2720000000000007E-2</c:v>
                </c:pt>
                <c:pt idx="6">
                  <c:v>6.0330000000000002E-2</c:v>
                </c:pt>
                <c:pt idx="7">
                  <c:v>0.23419999999999999</c:v>
                </c:pt>
                <c:pt idx="8">
                  <c:v>2.8850000000000001E-2</c:v>
                </c:pt>
                <c:pt idx="9">
                  <c:v>9.5999999999999992E-3</c:v>
                </c:pt>
                <c:pt idx="10">
                  <c:v>0.74487999999999999</c:v>
                </c:pt>
                <c:pt idx="11">
                  <c:v>0.45335999999999999</c:v>
                </c:pt>
                <c:pt idx="12">
                  <c:v>0.64797000000000005</c:v>
                </c:pt>
                <c:pt idx="13">
                  <c:v>0.84416000000000002</c:v>
                </c:pt>
                <c:pt idx="14">
                  <c:v>1.6289899999999999</c:v>
                </c:pt>
                <c:pt idx="15">
                  <c:v>3.85941</c:v>
                </c:pt>
                <c:pt idx="16">
                  <c:v>0.25914999999999999</c:v>
                </c:pt>
                <c:pt idx="17">
                  <c:v>8.7349999999999997E-2</c:v>
                </c:pt>
                <c:pt idx="18">
                  <c:v>0.1147</c:v>
                </c:pt>
                <c:pt idx="19">
                  <c:v>1.4410499999999999</c:v>
                </c:pt>
                <c:pt idx="20">
                  <c:v>0.95399999999999996</c:v>
                </c:pt>
                <c:pt idx="21">
                  <c:v>2.1154099999999998</c:v>
                </c:pt>
                <c:pt idx="22">
                  <c:v>0.68855</c:v>
                </c:pt>
                <c:pt idx="23">
                  <c:v>0.57484000000000002</c:v>
                </c:pt>
                <c:pt idx="24">
                  <c:v>0.72013000000000005</c:v>
                </c:pt>
                <c:pt idx="25">
                  <c:v>1.42692</c:v>
                </c:pt>
                <c:pt idx="26">
                  <c:v>1.4353199999999999</c:v>
                </c:pt>
                <c:pt idx="27">
                  <c:v>0.48300999999999999</c:v>
                </c:pt>
                <c:pt idx="28">
                  <c:v>1.56907</c:v>
                </c:pt>
                <c:pt idx="29">
                  <c:v>1.1024400000000001</c:v>
                </c:pt>
                <c:pt idx="30">
                  <c:v>0.79305000000000003</c:v>
                </c:pt>
                <c:pt idx="31">
                  <c:v>0.2059</c:v>
                </c:pt>
                <c:pt idx="32">
                  <c:v>0.60726999999999998</c:v>
                </c:pt>
                <c:pt idx="33">
                  <c:v>0.43861</c:v>
                </c:pt>
                <c:pt idx="34">
                  <c:v>1.40313</c:v>
                </c:pt>
                <c:pt idx="35">
                  <c:v>3.0375399999999999</c:v>
                </c:pt>
                <c:pt idx="36">
                  <c:v>6.0644799999999996</c:v>
                </c:pt>
                <c:pt idx="37">
                  <c:v>6.6968199999999998</c:v>
                </c:pt>
                <c:pt idx="38">
                  <c:v>4.1328399999999998</c:v>
                </c:pt>
                <c:pt idx="39">
                  <c:v>5.6574799999999996</c:v>
                </c:pt>
                <c:pt idx="40">
                  <c:v>6.6182699999999999</c:v>
                </c:pt>
                <c:pt idx="41">
                  <c:v>6.8390300000000002</c:v>
                </c:pt>
                <c:pt idx="42">
                  <c:v>4.0802800000000001</c:v>
                </c:pt>
                <c:pt idx="43">
                  <c:v>9.2285199999999996</c:v>
                </c:pt>
                <c:pt idx="44">
                  <c:v>10.2149</c:v>
                </c:pt>
                <c:pt idx="45">
                  <c:v>8.0118899999999993</c:v>
                </c:pt>
                <c:pt idx="46">
                  <c:v>22.099509999999999</c:v>
                </c:pt>
                <c:pt idx="47">
                  <c:v>26.206769999999999</c:v>
                </c:pt>
                <c:pt idx="48">
                  <c:v>7.4150200000000002</c:v>
                </c:pt>
                <c:pt idx="49">
                  <c:v>9.5817899999999998</c:v>
                </c:pt>
                <c:pt idx="50">
                  <c:v>10.53532</c:v>
                </c:pt>
                <c:pt idx="51">
                  <c:v>8.1483100000000004</c:v>
                </c:pt>
                <c:pt idx="52">
                  <c:v>21.355930000000001</c:v>
                </c:pt>
                <c:pt idx="53">
                  <c:v>1.5771200000000001</c:v>
                </c:pt>
                <c:pt idx="54">
                  <c:v>4.2133500000000002</c:v>
                </c:pt>
                <c:pt idx="55">
                  <c:v>3.5358399999999999</c:v>
                </c:pt>
                <c:pt idx="56">
                  <c:v>10.73709</c:v>
                </c:pt>
                <c:pt idx="57">
                  <c:v>28.349219999999999</c:v>
                </c:pt>
                <c:pt idx="58">
                  <c:v>36.727539999999998</c:v>
                </c:pt>
                <c:pt idx="59">
                  <c:v>17.296209999999999</c:v>
                </c:pt>
                <c:pt idx="60">
                  <c:v>18.479700000000001</c:v>
                </c:pt>
                <c:pt idx="61">
                  <c:v>9.8582199999999993</c:v>
                </c:pt>
              </c:numCache>
            </c:numRef>
          </c:xVal>
          <c:yVal>
            <c:numRef>
              <c:f>'Standard Devation and Average '!$B$3:$B$64</c:f>
              <c:numCache>
                <c:formatCode>General</c:formatCode>
                <c:ptCount val="6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A8-43C0-95AB-4962BDB21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316096"/>
        <c:axId val="297316752"/>
      </c:scatterChart>
      <c:valAx>
        <c:axId val="29731609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Ksat (cm/h)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316752"/>
        <c:crosses val="autoZero"/>
        <c:crossBetween val="midCat"/>
      </c:valAx>
      <c:valAx>
        <c:axId val="29731675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Texture #</a:t>
                </a:r>
              </a:p>
            </c:rich>
          </c:tx>
          <c:layout>
            <c:manualLayout>
              <c:xMode val="edge"/>
              <c:yMode val="edge"/>
              <c:x val="0.93332000166645834"/>
              <c:y val="0.391045379196021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316096"/>
        <c:crosses val="max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Ksat Vs Category #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'Standard Devation and Average '!$C$3:$C$64</c:f>
              <c:numCache>
                <c:formatCode>0.00</c:formatCode>
                <c:ptCount val="62"/>
                <c:pt idx="0">
                  <c:v>2.6669999999999999E-2</c:v>
                </c:pt>
                <c:pt idx="1">
                  <c:v>0.13682</c:v>
                </c:pt>
                <c:pt idx="2">
                  <c:v>0.74807999999999997</c:v>
                </c:pt>
                <c:pt idx="3">
                  <c:v>0.72955000000000003</c:v>
                </c:pt>
                <c:pt idx="4">
                  <c:v>0.97621000000000002</c:v>
                </c:pt>
                <c:pt idx="5">
                  <c:v>7.2720000000000007E-2</c:v>
                </c:pt>
                <c:pt idx="6">
                  <c:v>6.0330000000000002E-2</c:v>
                </c:pt>
                <c:pt idx="7">
                  <c:v>0.23419999999999999</c:v>
                </c:pt>
                <c:pt idx="8">
                  <c:v>2.8850000000000001E-2</c:v>
                </c:pt>
                <c:pt idx="9">
                  <c:v>9.5999999999999992E-3</c:v>
                </c:pt>
                <c:pt idx="10">
                  <c:v>0.74487999999999999</c:v>
                </c:pt>
                <c:pt idx="11">
                  <c:v>0.45335999999999999</c:v>
                </c:pt>
                <c:pt idx="12">
                  <c:v>0.64797000000000005</c:v>
                </c:pt>
                <c:pt idx="13">
                  <c:v>0.84416000000000002</c:v>
                </c:pt>
                <c:pt idx="14">
                  <c:v>1.6289899999999999</c:v>
                </c:pt>
                <c:pt idx="15">
                  <c:v>3.85941</c:v>
                </c:pt>
                <c:pt idx="16">
                  <c:v>0.25914999999999999</c:v>
                </c:pt>
                <c:pt idx="17">
                  <c:v>8.7349999999999997E-2</c:v>
                </c:pt>
                <c:pt idx="18">
                  <c:v>0.1147</c:v>
                </c:pt>
                <c:pt idx="19">
                  <c:v>1.4410499999999999</c:v>
                </c:pt>
                <c:pt idx="20">
                  <c:v>0.95399999999999996</c:v>
                </c:pt>
                <c:pt idx="21">
                  <c:v>2.1154099999999998</c:v>
                </c:pt>
                <c:pt idx="22">
                  <c:v>0.68855</c:v>
                </c:pt>
                <c:pt idx="23">
                  <c:v>0.57484000000000002</c:v>
                </c:pt>
                <c:pt idx="24">
                  <c:v>0.72013000000000005</c:v>
                </c:pt>
                <c:pt idx="25">
                  <c:v>1.42692</c:v>
                </c:pt>
                <c:pt idx="26">
                  <c:v>1.4353199999999999</c:v>
                </c:pt>
                <c:pt idx="27">
                  <c:v>0.48300999999999999</c:v>
                </c:pt>
                <c:pt idx="28">
                  <c:v>1.56907</c:v>
                </c:pt>
                <c:pt idx="29">
                  <c:v>1.1024400000000001</c:v>
                </c:pt>
                <c:pt idx="30">
                  <c:v>0.79305000000000003</c:v>
                </c:pt>
                <c:pt idx="31">
                  <c:v>0.2059</c:v>
                </c:pt>
                <c:pt idx="32">
                  <c:v>0.60726999999999998</c:v>
                </c:pt>
                <c:pt idx="33">
                  <c:v>0.43861</c:v>
                </c:pt>
                <c:pt idx="34">
                  <c:v>1.40313</c:v>
                </c:pt>
                <c:pt idx="35">
                  <c:v>3.0375399999999999</c:v>
                </c:pt>
                <c:pt idx="36">
                  <c:v>6.0644799999999996</c:v>
                </c:pt>
                <c:pt idx="37">
                  <c:v>6.6968199999999998</c:v>
                </c:pt>
                <c:pt idx="38">
                  <c:v>4.1328399999999998</c:v>
                </c:pt>
                <c:pt idx="39">
                  <c:v>5.6574799999999996</c:v>
                </c:pt>
                <c:pt idx="40">
                  <c:v>6.6182699999999999</c:v>
                </c:pt>
                <c:pt idx="41">
                  <c:v>6.8390300000000002</c:v>
                </c:pt>
                <c:pt idx="42">
                  <c:v>4.0802800000000001</c:v>
                </c:pt>
                <c:pt idx="43">
                  <c:v>9.2285199999999996</c:v>
                </c:pt>
                <c:pt idx="44">
                  <c:v>10.2149</c:v>
                </c:pt>
                <c:pt idx="45">
                  <c:v>8.0118899999999993</c:v>
                </c:pt>
                <c:pt idx="46">
                  <c:v>22.099509999999999</c:v>
                </c:pt>
                <c:pt idx="47">
                  <c:v>26.206769999999999</c:v>
                </c:pt>
                <c:pt idx="48">
                  <c:v>7.4150200000000002</c:v>
                </c:pt>
                <c:pt idx="49">
                  <c:v>9.5817899999999998</c:v>
                </c:pt>
                <c:pt idx="50">
                  <c:v>10.53532</c:v>
                </c:pt>
                <c:pt idx="51">
                  <c:v>8.1483100000000004</c:v>
                </c:pt>
                <c:pt idx="52">
                  <c:v>21.355930000000001</c:v>
                </c:pt>
                <c:pt idx="53">
                  <c:v>1.5771200000000001</c:v>
                </c:pt>
                <c:pt idx="54">
                  <c:v>4.2133500000000002</c:v>
                </c:pt>
                <c:pt idx="55">
                  <c:v>3.5358399999999999</c:v>
                </c:pt>
                <c:pt idx="56">
                  <c:v>10.73709</c:v>
                </c:pt>
                <c:pt idx="57">
                  <c:v>28.349219999999999</c:v>
                </c:pt>
                <c:pt idx="58">
                  <c:v>36.727539999999998</c:v>
                </c:pt>
                <c:pt idx="59">
                  <c:v>17.296209999999999</c:v>
                </c:pt>
                <c:pt idx="60">
                  <c:v>18.479700000000001</c:v>
                </c:pt>
                <c:pt idx="61">
                  <c:v>9.8582199999999993</c:v>
                </c:pt>
              </c:numCache>
            </c:numRef>
          </c:xVal>
          <c:yVal>
            <c:numRef>
              <c:f>'Standard Devation and Average '!$D$3:$D$64</c:f>
              <c:numCache>
                <c:formatCode>General</c:formatCode>
                <c:ptCount val="6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B7-48B7-A758-0C4081A18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379208"/>
        <c:axId val="476379864"/>
      </c:scatterChart>
      <c:valAx>
        <c:axId val="47637920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Ksat (cm/h)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379864"/>
        <c:crosses val="autoZero"/>
        <c:crossBetween val="midCat"/>
      </c:valAx>
      <c:valAx>
        <c:axId val="476379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Category #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368082531350247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379208"/>
        <c:crossesAt val="1.0000000000000003E-4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13</xdr:row>
      <xdr:rowOff>142875</xdr:rowOff>
    </xdr:from>
    <xdr:to>
      <xdr:col>5</xdr:col>
      <xdr:colOff>409575</xdr:colOff>
      <xdr:row>30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17</xdr:row>
      <xdr:rowOff>57150</xdr:rowOff>
    </xdr:from>
    <xdr:to>
      <xdr:col>9</xdr:col>
      <xdr:colOff>990600</xdr:colOff>
      <xdr:row>32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34</xdr:row>
      <xdr:rowOff>0</xdr:rowOff>
    </xdr:from>
    <xdr:to>
      <xdr:col>9</xdr:col>
      <xdr:colOff>1009650</xdr:colOff>
      <xdr:row>48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zocinski, Piotr" refreshedDate="43389.563893981482" createdVersion="6" refreshedVersion="6" minRefreshableVersion="3" recordCount="62" xr:uid="{00000000-000A-0000-FFFF-FFFF02000000}">
  <cacheSource type="worksheet">
    <worksheetSource ref="A2:C64" sheet="Standard Devation and Average "/>
  </cacheSource>
  <cacheFields count="3">
    <cacheField name="Texture" numFmtId="0">
      <sharedItems count="10">
        <s v="silty clay  "/>
        <s v="silty clay loam"/>
        <s v="clay loam - loam"/>
        <s v="loam  "/>
        <s v="sandy loam/silt loam"/>
        <s v="sandy loam  "/>
        <s v="sandy loam - loamy sand"/>
        <s v="loamy sand"/>
        <s v="loamy fine sand"/>
        <s v="sand"/>
      </sharedItems>
    </cacheField>
    <cacheField name="Texture #" numFmtId="0">
      <sharedItems containsSemiMixedTypes="0" containsString="0" containsNumber="1" containsInteger="1" minValue="1" maxValue="10"/>
    </cacheField>
    <cacheField name="Ksat (cm/hour)" numFmtId="0">
      <sharedItems containsSemiMixedTypes="0" containsString="0" containsNumber="1" minValue="9.5999999999999992E-3" maxValue="36.727539999999998" count="62">
        <n v="2.6669999999999999E-2"/>
        <n v="0.13682"/>
        <n v="0.74807999999999997"/>
        <n v="0.72955000000000003"/>
        <n v="0.97621000000000002"/>
        <n v="7.2720000000000007E-2"/>
        <n v="6.0330000000000002E-2"/>
        <n v="0.23419999999999999"/>
        <n v="2.8850000000000001E-2"/>
        <n v="9.5999999999999992E-3"/>
        <n v="0.74487999999999999"/>
        <n v="0.45335999999999999"/>
        <n v="0.64797000000000005"/>
        <n v="0.84416000000000002"/>
        <n v="1.6289899999999999"/>
        <n v="3.85941"/>
        <n v="0.25914999999999999"/>
        <n v="8.7349999999999997E-2"/>
        <n v="0.1147"/>
        <n v="1.4410499999999999"/>
        <n v="0.95399999999999996"/>
        <n v="2.1154099999999998"/>
        <n v="0.68855"/>
        <n v="0.57484000000000002"/>
        <n v="0.72013000000000005"/>
        <n v="1.42692"/>
        <n v="1.4353199999999999"/>
        <n v="0.48300999999999999"/>
        <n v="1.56907"/>
        <n v="1.1024400000000001"/>
        <n v="0.79305000000000003"/>
        <n v="0.2059"/>
        <n v="0.60726999999999998"/>
        <n v="0.43861"/>
        <n v="1.40313"/>
        <n v="3.0375399999999999"/>
        <n v="6.0644799999999996"/>
        <n v="6.6968199999999998"/>
        <n v="4.1328399999999998"/>
        <n v="5.6574799999999996"/>
        <n v="6.6182699999999999"/>
        <n v="6.8390300000000002"/>
        <n v="4.0802800000000001"/>
        <n v="9.2285199999999996"/>
        <n v="10.2149"/>
        <n v="8.0118899999999993"/>
        <n v="22.099509999999999"/>
        <n v="26.206769999999999"/>
        <n v="7.4150200000000002"/>
        <n v="9.5817899999999998"/>
        <n v="10.53532"/>
        <n v="8.1483100000000004"/>
        <n v="21.355930000000001"/>
        <n v="1.5771200000000001"/>
        <n v="4.2133500000000002"/>
        <n v="3.5358399999999999"/>
        <n v="10.73709"/>
        <n v="28.349219999999999"/>
        <n v="36.727539999999998"/>
        <n v="17.296209999999999"/>
        <n v="18.479700000000001"/>
        <n v="9.858219999999999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">
  <r>
    <x v="0"/>
    <n v="1"/>
    <x v="0"/>
  </r>
  <r>
    <x v="0"/>
    <n v="1"/>
    <x v="1"/>
  </r>
  <r>
    <x v="0"/>
    <n v="1"/>
    <x v="2"/>
  </r>
  <r>
    <x v="0"/>
    <n v="1"/>
    <x v="3"/>
  </r>
  <r>
    <x v="0"/>
    <n v="1"/>
    <x v="4"/>
  </r>
  <r>
    <x v="0"/>
    <n v="1"/>
    <x v="5"/>
  </r>
  <r>
    <x v="1"/>
    <n v="2"/>
    <x v="6"/>
  </r>
  <r>
    <x v="1"/>
    <n v="2"/>
    <x v="7"/>
  </r>
  <r>
    <x v="1"/>
    <n v="2"/>
    <x v="8"/>
  </r>
  <r>
    <x v="1"/>
    <n v="2"/>
    <x v="9"/>
  </r>
  <r>
    <x v="2"/>
    <n v="3"/>
    <x v="10"/>
  </r>
  <r>
    <x v="2"/>
    <n v="3"/>
    <x v="11"/>
  </r>
  <r>
    <x v="2"/>
    <n v="3"/>
    <x v="12"/>
  </r>
  <r>
    <x v="2"/>
    <n v="3"/>
    <x v="13"/>
  </r>
  <r>
    <x v="2"/>
    <n v="3"/>
    <x v="14"/>
  </r>
  <r>
    <x v="2"/>
    <n v="3"/>
    <x v="15"/>
  </r>
  <r>
    <x v="2"/>
    <n v="3"/>
    <x v="16"/>
  </r>
  <r>
    <x v="2"/>
    <n v="3"/>
    <x v="17"/>
  </r>
  <r>
    <x v="2"/>
    <n v="3"/>
    <x v="18"/>
  </r>
  <r>
    <x v="2"/>
    <n v="3"/>
    <x v="19"/>
  </r>
  <r>
    <x v="2"/>
    <n v="3"/>
    <x v="20"/>
  </r>
  <r>
    <x v="2"/>
    <n v="3"/>
    <x v="21"/>
  </r>
  <r>
    <x v="3"/>
    <n v="4"/>
    <x v="22"/>
  </r>
  <r>
    <x v="3"/>
    <n v="4"/>
    <x v="23"/>
  </r>
  <r>
    <x v="3"/>
    <n v="4"/>
    <x v="24"/>
  </r>
  <r>
    <x v="3"/>
    <n v="4"/>
    <x v="25"/>
  </r>
  <r>
    <x v="3"/>
    <n v="4"/>
    <x v="26"/>
  </r>
  <r>
    <x v="3"/>
    <n v="4"/>
    <x v="27"/>
  </r>
  <r>
    <x v="4"/>
    <n v="5"/>
    <x v="28"/>
  </r>
  <r>
    <x v="4"/>
    <n v="5"/>
    <x v="29"/>
  </r>
  <r>
    <x v="4"/>
    <n v="5"/>
    <x v="30"/>
  </r>
  <r>
    <x v="5"/>
    <n v="6"/>
    <x v="31"/>
  </r>
  <r>
    <x v="5"/>
    <n v="6"/>
    <x v="32"/>
  </r>
  <r>
    <x v="5"/>
    <n v="6"/>
    <x v="33"/>
  </r>
  <r>
    <x v="5"/>
    <n v="6"/>
    <x v="34"/>
  </r>
  <r>
    <x v="5"/>
    <n v="6"/>
    <x v="35"/>
  </r>
  <r>
    <x v="5"/>
    <n v="6"/>
    <x v="36"/>
  </r>
  <r>
    <x v="5"/>
    <n v="6"/>
    <x v="37"/>
  </r>
  <r>
    <x v="5"/>
    <n v="6"/>
    <x v="38"/>
  </r>
  <r>
    <x v="5"/>
    <n v="6"/>
    <x v="39"/>
  </r>
  <r>
    <x v="5"/>
    <n v="6"/>
    <x v="40"/>
  </r>
  <r>
    <x v="5"/>
    <n v="6"/>
    <x v="41"/>
  </r>
  <r>
    <x v="5"/>
    <n v="6"/>
    <x v="42"/>
  </r>
  <r>
    <x v="5"/>
    <n v="6"/>
    <x v="43"/>
  </r>
  <r>
    <x v="5"/>
    <n v="6"/>
    <x v="44"/>
  </r>
  <r>
    <x v="5"/>
    <n v="6"/>
    <x v="45"/>
  </r>
  <r>
    <x v="5"/>
    <n v="6"/>
    <x v="46"/>
  </r>
  <r>
    <x v="5"/>
    <n v="6"/>
    <x v="47"/>
  </r>
  <r>
    <x v="5"/>
    <n v="6"/>
    <x v="48"/>
  </r>
  <r>
    <x v="6"/>
    <n v="7"/>
    <x v="49"/>
  </r>
  <r>
    <x v="6"/>
    <n v="7"/>
    <x v="50"/>
  </r>
  <r>
    <x v="6"/>
    <n v="7"/>
    <x v="51"/>
  </r>
  <r>
    <x v="7"/>
    <n v="8"/>
    <x v="52"/>
  </r>
  <r>
    <x v="8"/>
    <n v="9"/>
    <x v="53"/>
  </r>
  <r>
    <x v="8"/>
    <n v="9"/>
    <x v="54"/>
  </r>
  <r>
    <x v="8"/>
    <n v="9"/>
    <x v="55"/>
  </r>
  <r>
    <x v="8"/>
    <n v="9"/>
    <x v="56"/>
  </r>
  <r>
    <x v="8"/>
    <n v="9"/>
    <x v="57"/>
  </r>
  <r>
    <x v="8"/>
    <n v="9"/>
    <x v="58"/>
  </r>
  <r>
    <x v="9"/>
    <n v="10"/>
    <x v="59"/>
  </r>
  <r>
    <x v="9"/>
    <n v="10"/>
    <x v="60"/>
  </r>
  <r>
    <x v="9"/>
    <n v="10"/>
    <x v="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8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1:B12" firstHeaderRow="1" firstDataRow="1" firstDataCol="1"/>
  <pivotFields count="3">
    <pivotField axis="axisRow" showAll="0">
      <items count="11">
        <item x="1"/>
        <item x="0"/>
        <item x="4"/>
        <item x="6"/>
        <item x="5"/>
        <item x="9"/>
        <item x="7"/>
        <item x="8"/>
        <item x="3"/>
        <item x="2"/>
        <item t="default"/>
      </items>
    </pivotField>
    <pivotField showAll="0"/>
    <pivotField dataField="1" showAll="0" countASubtotal="1" avgSubtotal="1">
      <items count="64">
        <item x="9"/>
        <item x="0"/>
        <item x="8"/>
        <item x="6"/>
        <item x="5"/>
        <item x="17"/>
        <item x="18"/>
        <item x="1"/>
        <item x="31"/>
        <item x="7"/>
        <item x="16"/>
        <item x="33"/>
        <item x="11"/>
        <item x="27"/>
        <item x="23"/>
        <item x="32"/>
        <item x="12"/>
        <item x="22"/>
        <item x="24"/>
        <item x="3"/>
        <item x="10"/>
        <item x="2"/>
        <item x="30"/>
        <item x="13"/>
        <item x="20"/>
        <item x="4"/>
        <item x="29"/>
        <item x="34"/>
        <item x="25"/>
        <item x="26"/>
        <item x="19"/>
        <item x="28"/>
        <item x="53"/>
        <item x="14"/>
        <item x="21"/>
        <item x="35"/>
        <item x="55"/>
        <item x="15"/>
        <item x="42"/>
        <item x="38"/>
        <item x="54"/>
        <item x="39"/>
        <item x="36"/>
        <item x="40"/>
        <item x="37"/>
        <item x="41"/>
        <item x="48"/>
        <item x="45"/>
        <item x="51"/>
        <item x="43"/>
        <item x="49"/>
        <item x="61"/>
        <item x="44"/>
        <item x="50"/>
        <item x="56"/>
        <item x="59"/>
        <item x="60"/>
        <item x="52"/>
        <item x="46"/>
        <item x="47"/>
        <item x="57"/>
        <item x="58"/>
        <item t="countA"/>
        <item t="avg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Mean Ksat (cm/hour)" fld="2" subtotal="average" baseField="0" baseItem="2" numFmtId="164"/>
  </dataFields>
  <formats count="3"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chartFormats count="1">
    <chartFormat chart="0" format="9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workbookViewId="0">
      <selection activeCell="H20" sqref="H20"/>
    </sheetView>
  </sheetViews>
  <sheetFormatPr defaultRowHeight="15" x14ac:dyDescent="0.25"/>
  <cols>
    <col min="1" max="2" width="23" customWidth="1"/>
    <col min="3" max="3" width="12" customWidth="1"/>
    <col min="4" max="4" width="15.140625" customWidth="1"/>
    <col min="5" max="5" width="11" customWidth="1"/>
    <col min="6" max="7" width="12" customWidth="1"/>
    <col min="8" max="8" width="23" customWidth="1"/>
    <col min="9" max="9" width="19.7109375" customWidth="1"/>
    <col min="10" max="10" width="12" customWidth="1"/>
    <col min="11" max="11" width="13.5703125" customWidth="1"/>
    <col min="12" max="12" width="12" customWidth="1"/>
    <col min="13" max="25" width="8" customWidth="1"/>
    <col min="26" max="26" width="6" customWidth="1"/>
    <col min="27" max="54" width="8" customWidth="1"/>
    <col min="55" max="57" width="9" customWidth="1"/>
    <col min="58" max="58" width="8" customWidth="1"/>
    <col min="59" max="63" width="9" customWidth="1"/>
    <col min="64" max="64" width="11.28515625" bestFit="1" customWidth="1"/>
  </cols>
  <sheetData>
    <row r="1" spans="1:2" x14ac:dyDescent="0.25">
      <c r="A1" s="22" t="s">
        <v>14</v>
      </c>
      <c r="B1" t="s">
        <v>23</v>
      </c>
    </row>
    <row r="2" spans="1:2" x14ac:dyDescent="0.25">
      <c r="A2" s="23" t="s">
        <v>6</v>
      </c>
      <c r="B2" s="40">
        <v>8.3245E-2</v>
      </c>
    </row>
    <row r="3" spans="1:2" x14ac:dyDescent="0.25">
      <c r="A3" s="23" t="s">
        <v>5</v>
      </c>
      <c r="B3" s="40">
        <v>0.44834166666666664</v>
      </c>
    </row>
    <row r="4" spans="1:2" x14ac:dyDescent="0.25">
      <c r="A4" s="23" t="s">
        <v>9</v>
      </c>
      <c r="B4" s="40">
        <v>1.1548533333333333</v>
      </c>
    </row>
    <row r="5" spans="1:2" x14ac:dyDescent="0.25">
      <c r="A5" s="23" t="s">
        <v>2</v>
      </c>
      <c r="B5" s="40">
        <v>9.4218066666666669</v>
      </c>
    </row>
    <row r="6" spans="1:2" x14ac:dyDescent="0.25">
      <c r="A6" s="23" t="s">
        <v>10</v>
      </c>
      <c r="B6" s="40">
        <v>7.1643477777777775</v>
      </c>
    </row>
    <row r="7" spans="1:2" x14ac:dyDescent="0.25">
      <c r="A7" s="23" t="s">
        <v>4</v>
      </c>
      <c r="B7" s="40">
        <v>15.211376666666666</v>
      </c>
    </row>
    <row r="8" spans="1:2" x14ac:dyDescent="0.25">
      <c r="A8" s="23" t="s">
        <v>3</v>
      </c>
      <c r="B8" s="40">
        <v>21.355930000000001</v>
      </c>
    </row>
    <row r="9" spans="1:2" x14ac:dyDescent="0.25">
      <c r="A9" s="23" t="s">
        <v>12</v>
      </c>
      <c r="B9" s="40">
        <v>14.190026666666668</v>
      </c>
    </row>
    <row r="10" spans="1:2" x14ac:dyDescent="0.25">
      <c r="A10" s="23" t="s">
        <v>8</v>
      </c>
      <c r="B10" s="40">
        <v>0.88812833333333341</v>
      </c>
    </row>
    <row r="11" spans="1:2" x14ac:dyDescent="0.25">
      <c r="A11" s="23" t="s">
        <v>7</v>
      </c>
      <c r="B11" s="40">
        <v>1.0958691666666667</v>
      </c>
    </row>
    <row r="12" spans="1:2" x14ac:dyDescent="0.25">
      <c r="A12" s="23" t="s">
        <v>15</v>
      </c>
      <c r="B12" s="40">
        <v>5.392269193548386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4"/>
  <sheetViews>
    <sheetView tabSelected="1" workbookViewId="0">
      <selection activeCell="H61" sqref="H61"/>
    </sheetView>
  </sheetViews>
  <sheetFormatPr defaultRowHeight="15" customHeight="1" x14ac:dyDescent="0.25"/>
  <cols>
    <col min="1" max="1" width="22.28515625" customWidth="1"/>
    <col min="2" max="2" width="10" style="2" customWidth="1"/>
    <col min="3" max="3" width="16" style="2" customWidth="1"/>
    <col min="7" max="7" width="26.85546875" customWidth="1"/>
    <col min="8" max="8" width="15.140625" customWidth="1"/>
    <col min="9" max="9" width="16.28515625" customWidth="1"/>
    <col min="10" max="10" width="18.28515625" customWidth="1"/>
  </cols>
  <sheetData>
    <row r="1" spans="1:10" ht="15" customHeight="1" x14ac:dyDescent="0.25">
      <c r="B1" s="59" t="s">
        <v>18</v>
      </c>
      <c r="C1" s="60"/>
      <c r="D1" s="61"/>
      <c r="E1" s="61"/>
      <c r="F1" s="61"/>
      <c r="G1" s="61"/>
    </row>
    <row r="2" spans="1:10" ht="15" customHeight="1" x14ac:dyDescent="0.25">
      <c r="A2" s="3" t="s">
        <v>24</v>
      </c>
      <c r="B2" s="3" t="s">
        <v>0</v>
      </c>
      <c r="C2" s="33" t="s">
        <v>1</v>
      </c>
      <c r="D2" s="3" t="s">
        <v>11</v>
      </c>
      <c r="E2" s="3"/>
      <c r="F2" s="39" t="s">
        <v>0</v>
      </c>
      <c r="G2" s="3" t="s">
        <v>24</v>
      </c>
      <c r="H2" s="3" t="s">
        <v>13</v>
      </c>
      <c r="I2" s="3" t="s">
        <v>19</v>
      </c>
      <c r="J2" s="3" t="s">
        <v>16</v>
      </c>
    </row>
    <row r="3" spans="1:10" ht="15" customHeight="1" x14ac:dyDescent="0.25">
      <c r="A3" s="21" t="s">
        <v>5</v>
      </c>
      <c r="B3" s="20">
        <v>1</v>
      </c>
      <c r="C3" s="41">
        <v>2.6669999999999999E-2</v>
      </c>
      <c r="D3" s="17">
        <v>1</v>
      </c>
      <c r="E3" s="16"/>
      <c r="F3" s="37">
        <v>1</v>
      </c>
      <c r="G3" s="26" t="s">
        <v>5</v>
      </c>
      <c r="H3" s="28">
        <v>6</v>
      </c>
      <c r="I3" s="30">
        <f>AVERAGE(C3:C8)</f>
        <v>0.44834166666666664</v>
      </c>
      <c r="J3" s="30">
        <f xml:space="preserve"> _xlfn.STDEV.S(C3:C8)</f>
        <v>0.41557443431552277</v>
      </c>
    </row>
    <row r="4" spans="1:10" ht="15" customHeight="1" x14ac:dyDescent="0.25">
      <c r="A4" s="21" t="s">
        <v>5</v>
      </c>
      <c r="B4" s="20">
        <v>1</v>
      </c>
      <c r="C4" s="41">
        <v>0.13682</v>
      </c>
      <c r="D4" s="17">
        <v>1</v>
      </c>
      <c r="E4" s="16"/>
      <c r="F4" s="37">
        <v>2</v>
      </c>
      <c r="G4" s="26" t="s">
        <v>6</v>
      </c>
      <c r="H4" s="28">
        <v>4</v>
      </c>
      <c r="I4" s="30">
        <f>AVERAGE(C9:C12)</f>
        <v>8.3245E-2</v>
      </c>
      <c r="J4" s="30">
        <f>_xlfn.STDEV.S(C9:C12)</f>
        <v>0.1027860420160896</v>
      </c>
    </row>
    <row r="5" spans="1:10" ht="15" customHeight="1" x14ac:dyDescent="0.25">
      <c r="A5" s="21" t="s">
        <v>5</v>
      </c>
      <c r="B5" s="20">
        <v>1</v>
      </c>
      <c r="C5" s="42">
        <v>0.74807999999999997</v>
      </c>
      <c r="D5" s="17">
        <v>1</v>
      </c>
      <c r="E5" s="16"/>
      <c r="F5" s="37">
        <v>3</v>
      </c>
      <c r="G5" s="24" t="s">
        <v>7</v>
      </c>
      <c r="H5" s="29">
        <v>12</v>
      </c>
      <c r="I5" s="31">
        <f xml:space="preserve"> AVERAGE(C13:C24)</f>
        <v>1.0958691666666667</v>
      </c>
      <c r="J5" s="31">
        <f>_xlfn.STDEV.S(C13:C24)</f>
        <v>1.069409409605969</v>
      </c>
    </row>
    <row r="6" spans="1:10" ht="15" customHeight="1" x14ac:dyDescent="0.25">
      <c r="A6" s="21" t="s">
        <v>5</v>
      </c>
      <c r="B6" s="20">
        <v>1</v>
      </c>
      <c r="C6" s="43">
        <v>0.72955000000000003</v>
      </c>
      <c r="D6" s="17">
        <v>1</v>
      </c>
      <c r="E6" s="16"/>
      <c r="F6" s="37">
        <v>4</v>
      </c>
      <c r="G6" s="24" t="s">
        <v>8</v>
      </c>
      <c r="H6" s="29">
        <v>6</v>
      </c>
      <c r="I6" s="31">
        <f>AVERAGE(C25:C30)</f>
        <v>0.88812833333333341</v>
      </c>
      <c r="J6" s="31">
        <f>_xlfn.STDEV.S(C25:C30)</f>
        <v>0.42896167080132747</v>
      </c>
    </row>
    <row r="7" spans="1:10" ht="15" customHeight="1" x14ac:dyDescent="0.25">
      <c r="A7" s="21" t="s">
        <v>5</v>
      </c>
      <c r="B7" s="20">
        <v>1</v>
      </c>
      <c r="C7" s="43">
        <v>0.97621000000000002</v>
      </c>
      <c r="D7" s="17">
        <v>1</v>
      </c>
      <c r="E7" s="16"/>
      <c r="F7" s="37">
        <v>5</v>
      </c>
      <c r="G7" s="25" t="s">
        <v>9</v>
      </c>
      <c r="H7" s="29">
        <v>3</v>
      </c>
      <c r="I7" s="31">
        <f>AVERAGE(C31:C33)</f>
        <v>1.1548533333333333</v>
      </c>
      <c r="J7" s="31">
        <f>_xlfn.STDEV.S(C31:C33)</f>
        <v>0.39065602290676804</v>
      </c>
    </row>
    <row r="8" spans="1:10" ht="15" customHeight="1" x14ac:dyDescent="0.25">
      <c r="A8" s="21" t="s">
        <v>5</v>
      </c>
      <c r="B8" s="20">
        <v>1</v>
      </c>
      <c r="C8" s="41">
        <v>7.2720000000000007E-2</v>
      </c>
      <c r="D8" s="17">
        <v>1</v>
      </c>
      <c r="E8" s="16"/>
      <c r="F8" s="37">
        <v>6</v>
      </c>
      <c r="G8" s="5" t="s">
        <v>10</v>
      </c>
      <c r="H8" s="27">
        <v>18</v>
      </c>
      <c r="I8" s="32">
        <f>AVERAGE(C34:C51)</f>
        <v>7.1643477777777775</v>
      </c>
      <c r="J8" s="32">
        <f>_xlfn.STDEV.S(C34:C51)</f>
        <v>6.9013989572588539</v>
      </c>
    </row>
    <row r="9" spans="1:10" ht="15" customHeight="1" x14ac:dyDescent="0.25">
      <c r="A9" s="8" t="s">
        <v>6</v>
      </c>
      <c r="B9" s="7">
        <v>2</v>
      </c>
      <c r="C9" s="44">
        <v>6.0330000000000002E-2</v>
      </c>
      <c r="D9" s="17">
        <v>1</v>
      </c>
      <c r="E9" s="16"/>
      <c r="F9" s="37">
        <v>7</v>
      </c>
      <c r="G9" s="5" t="s">
        <v>2</v>
      </c>
      <c r="H9" s="27">
        <v>3</v>
      </c>
      <c r="I9" s="32">
        <f>AVERAGE(C52:C54)</f>
        <v>9.4218066666666669</v>
      </c>
      <c r="J9" s="32">
        <f>_xlfn.STDEV.S(C52:C54)</f>
        <v>1.2015199479131995</v>
      </c>
    </row>
    <row r="10" spans="1:10" ht="15" customHeight="1" x14ac:dyDescent="0.25">
      <c r="A10" s="8" t="s">
        <v>6</v>
      </c>
      <c r="B10" s="7">
        <v>2</v>
      </c>
      <c r="C10" s="44">
        <v>0.23419999999999999</v>
      </c>
      <c r="D10" s="17">
        <v>1</v>
      </c>
      <c r="E10" s="16"/>
      <c r="F10" s="37">
        <v>8</v>
      </c>
      <c r="G10" s="5" t="s">
        <v>3</v>
      </c>
      <c r="H10" s="27">
        <v>1</v>
      </c>
      <c r="I10" s="32">
        <f>AVERAGE(C55)</f>
        <v>21.355930000000001</v>
      </c>
      <c r="J10" s="32" t="s">
        <v>17</v>
      </c>
    </row>
    <row r="11" spans="1:10" ht="15" customHeight="1" x14ac:dyDescent="0.25">
      <c r="A11" s="8" t="s">
        <v>6</v>
      </c>
      <c r="B11" s="7">
        <v>2</v>
      </c>
      <c r="C11" s="44">
        <v>2.8850000000000001E-2</v>
      </c>
      <c r="D11" s="17">
        <v>1</v>
      </c>
      <c r="E11" s="16"/>
      <c r="F11" s="37">
        <v>9</v>
      </c>
      <c r="G11" s="5" t="s">
        <v>12</v>
      </c>
      <c r="H11" s="27">
        <v>6</v>
      </c>
      <c r="I11" s="32">
        <f>AVERAGE(C56:C61)</f>
        <v>14.190026666666668</v>
      </c>
      <c r="J11" s="32">
        <f>_xlfn.STDEV.S(C56:C61)</f>
        <v>14.781584625109264</v>
      </c>
    </row>
    <row r="12" spans="1:10" ht="15" customHeight="1" x14ac:dyDescent="0.25">
      <c r="A12" s="8" t="s">
        <v>6</v>
      </c>
      <c r="B12" s="7">
        <v>2</v>
      </c>
      <c r="C12" s="44">
        <v>9.5999999999999992E-3</v>
      </c>
      <c r="D12" s="17">
        <v>1</v>
      </c>
      <c r="E12" s="16"/>
      <c r="F12" s="37">
        <v>10</v>
      </c>
      <c r="G12" s="5" t="s">
        <v>4</v>
      </c>
      <c r="H12" s="27">
        <v>3</v>
      </c>
      <c r="I12" s="32">
        <f xml:space="preserve"> AVERAGE(C62:C64)</f>
        <v>15.211376666666666</v>
      </c>
      <c r="J12" s="32">
        <f>_xlfn.STDEV.S(C62:C64)</f>
        <v>4.6735828727469197</v>
      </c>
    </row>
    <row r="13" spans="1:10" ht="15" customHeight="1" x14ac:dyDescent="0.25">
      <c r="A13" s="9" t="s">
        <v>7</v>
      </c>
      <c r="B13" s="9">
        <v>3</v>
      </c>
      <c r="C13" s="45">
        <v>0.74487999999999999</v>
      </c>
      <c r="D13" s="18">
        <v>2</v>
      </c>
      <c r="F13" s="38" t="s">
        <v>11</v>
      </c>
      <c r="G13" s="3" t="s">
        <v>25</v>
      </c>
      <c r="H13" s="3">
        <f xml:space="preserve"> SUM(H3:H12)</f>
        <v>62</v>
      </c>
      <c r="I13" s="33">
        <f>AVERAGE(C3:C64)</f>
        <v>5.3922691935483877</v>
      </c>
      <c r="J13" s="33">
        <f>STDEV(C3:C64)</f>
        <v>7.8235315616366989</v>
      </c>
    </row>
    <row r="14" spans="1:10" ht="15" customHeight="1" x14ac:dyDescent="0.25">
      <c r="A14" s="9" t="s">
        <v>7</v>
      </c>
      <c r="B14" s="9">
        <v>3</v>
      </c>
      <c r="C14" s="45">
        <v>0.45335999999999999</v>
      </c>
      <c r="D14" s="18">
        <v>2</v>
      </c>
      <c r="F14" s="36">
        <v>1</v>
      </c>
      <c r="G14" s="26" t="s">
        <v>20</v>
      </c>
      <c r="H14" s="26">
        <v>10</v>
      </c>
      <c r="I14" s="35">
        <f>AVERAGE(I3:I4)</f>
        <v>0.26579333333333333</v>
      </c>
      <c r="J14" s="35">
        <f>AVERAGE(J3:J4)</f>
        <v>0.25918023816580615</v>
      </c>
    </row>
    <row r="15" spans="1:10" ht="15" customHeight="1" x14ac:dyDescent="0.25">
      <c r="A15" s="9" t="s">
        <v>7</v>
      </c>
      <c r="B15" s="9">
        <v>3</v>
      </c>
      <c r="C15" s="45">
        <v>0.64797000000000005</v>
      </c>
      <c r="D15" s="18">
        <v>2</v>
      </c>
      <c r="F15" s="36">
        <v>2</v>
      </c>
      <c r="G15" s="24" t="s">
        <v>22</v>
      </c>
      <c r="H15" s="24">
        <v>21</v>
      </c>
      <c r="I15" s="31">
        <f>AVERAGE(I5:I7)</f>
        <v>1.0462836111111111</v>
      </c>
      <c r="J15" s="31">
        <f>AVERAGE(J5:J7)</f>
        <v>0.62967570110468818</v>
      </c>
    </row>
    <row r="16" spans="1:10" ht="15" customHeight="1" x14ac:dyDescent="0.25">
      <c r="A16" s="9" t="s">
        <v>7</v>
      </c>
      <c r="B16" s="10">
        <v>3</v>
      </c>
      <c r="C16" s="46">
        <v>0.84416000000000002</v>
      </c>
      <c r="D16" s="18">
        <v>2</v>
      </c>
      <c r="F16" s="36">
        <v>3</v>
      </c>
      <c r="G16" s="32" t="s">
        <v>21</v>
      </c>
      <c r="H16" s="34">
        <v>31</v>
      </c>
      <c r="I16" s="32">
        <f>AVERAGE(I8:I12)</f>
        <v>13.468697555555556</v>
      </c>
      <c r="J16" s="32">
        <f>AVERAGE(J8:J12)</f>
        <v>6.8895216007570594</v>
      </c>
    </row>
    <row r="17" spans="1:4" ht="15" customHeight="1" x14ac:dyDescent="0.25">
      <c r="A17" s="9" t="s">
        <v>7</v>
      </c>
      <c r="B17" s="6">
        <v>3</v>
      </c>
      <c r="C17" s="47">
        <v>1.6289899999999999</v>
      </c>
      <c r="D17" s="18">
        <v>2</v>
      </c>
    </row>
    <row r="18" spans="1:4" ht="15" customHeight="1" x14ac:dyDescent="0.25">
      <c r="A18" s="9" t="s">
        <v>7</v>
      </c>
      <c r="B18" s="6">
        <v>3</v>
      </c>
      <c r="C18" s="47">
        <v>3.85941</v>
      </c>
      <c r="D18" s="18">
        <v>2</v>
      </c>
    </row>
    <row r="19" spans="1:4" ht="15" customHeight="1" x14ac:dyDescent="0.25">
      <c r="A19" s="9" t="s">
        <v>7</v>
      </c>
      <c r="B19" s="6">
        <v>3</v>
      </c>
      <c r="C19" s="47">
        <v>0.25914999999999999</v>
      </c>
      <c r="D19" s="18">
        <v>2</v>
      </c>
    </row>
    <row r="20" spans="1:4" ht="15" customHeight="1" x14ac:dyDescent="0.25">
      <c r="A20" s="9" t="s">
        <v>7</v>
      </c>
      <c r="B20" s="6">
        <v>3</v>
      </c>
      <c r="C20" s="47">
        <v>8.7349999999999997E-2</v>
      </c>
      <c r="D20" s="18">
        <v>2</v>
      </c>
    </row>
    <row r="21" spans="1:4" ht="15" customHeight="1" x14ac:dyDescent="0.25">
      <c r="A21" s="9" t="s">
        <v>7</v>
      </c>
      <c r="B21" s="6">
        <v>3</v>
      </c>
      <c r="C21" s="47">
        <v>0.1147</v>
      </c>
      <c r="D21" s="18">
        <v>2</v>
      </c>
    </row>
    <row r="22" spans="1:4" ht="15" customHeight="1" x14ac:dyDescent="0.25">
      <c r="A22" s="9" t="s">
        <v>7</v>
      </c>
      <c r="B22" s="6">
        <v>3</v>
      </c>
      <c r="C22" s="47">
        <v>1.4410499999999999</v>
      </c>
      <c r="D22" s="18">
        <v>2</v>
      </c>
    </row>
    <row r="23" spans="1:4" ht="15" customHeight="1" x14ac:dyDescent="0.25">
      <c r="A23" s="9" t="s">
        <v>7</v>
      </c>
      <c r="B23" s="6">
        <v>3</v>
      </c>
      <c r="C23" s="47">
        <v>0.95399999999999996</v>
      </c>
      <c r="D23" s="18">
        <v>2</v>
      </c>
    </row>
    <row r="24" spans="1:4" ht="15" customHeight="1" x14ac:dyDescent="0.25">
      <c r="A24" s="9" t="s">
        <v>7</v>
      </c>
      <c r="B24" s="6">
        <v>3</v>
      </c>
      <c r="C24" s="47">
        <v>2.1154099999999998</v>
      </c>
      <c r="D24" s="18">
        <v>2</v>
      </c>
    </row>
    <row r="25" spans="1:4" ht="15" customHeight="1" x14ac:dyDescent="0.25">
      <c r="A25" s="12" t="s">
        <v>8</v>
      </c>
      <c r="B25" s="12">
        <v>4</v>
      </c>
      <c r="C25" s="48">
        <v>0.68855</v>
      </c>
      <c r="D25" s="18">
        <v>2</v>
      </c>
    </row>
    <row r="26" spans="1:4" ht="15" customHeight="1" x14ac:dyDescent="0.25">
      <c r="A26" s="12" t="s">
        <v>8</v>
      </c>
      <c r="B26" s="12">
        <v>4</v>
      </c>
      <c r="C26" s="48">
        <v>0.57484000000000002</v>
      </c>
      <c r="D26" s="18">
        <v>2</v>
      </c>
    </row>
    <row r="27" spans="1:4" ht="15" customHeight="1" x14ac:dyDescent="0.25">
      <c r="A27" s="12" t="s">
        <v>8</v>
      </c>
      <c r="B27" s="12">
        <v>4</v>
      </c>
      <c r="C27" s="48">
        <v>0.72013000000000005</v>
      </c>
      <c r="D27" s="18">
        <v>2</v>
      </c>
    </row>
    <row r="28" spans="1:4" ht="15" customHeight="1" x14ac:dyDescent="0.25">
      <c r="A28" s="12" t="s">
        <v>8</v>
      </c>
      <c r="B28" s="12">
        <v>4</v>
      </c>
      <c r="C28" s="48">
        <v>1.42692</v>
      </c>
      <c r="D28" s="18">
        <v>2</v>
      </c>
    </row>
    <row r="29" spans="1:4" ht="15" customHeight="1" x14ac:dyDescent="0.25">
      <c r="A29" s="12" t="s">
        <v>8</v>
      </c>
      <c r="B29" s="12">
        <v>4</v>
      </c>
      <c r="C29" s="48">
        <v>1.4353199999999999</v>
      </c>
      <c r="D29" s="18">
        <v>2</v>
      </c>
    </row>
    <row r="30" spans="1:4" ht="15" customHeight="1" x14ac:dyDescent="0.25">
      <c r="A30" s="12" t="s">
        <v>8</v>
      </c>
      <c r="B30" s="12">
        <v>4</v>
      </c>
      <c r="C30" s="48">
        <v>0.48300999999999999</v>
      </c>
      <c r="D30" s="18">
        <v>2</v>
      </c>
    </row>
    <row r="31" spans="1:4" ht="15" customHeight="1" x14ac:dyDescent="0.25">
      <c r="A31" s="1" t="s">
        <v>9</v>
      </c>
      <c r="B31" s="1">
        <v>5</v>
      </c>
      <c r="C31" s="49">
        <v>1.56907</v>
      </c>
      <c r="D31" s="18">
        <v>2</v>
      </c>
    </row>
    <row r="32" spans="1:4" ht="15" customHeight="1" x14ac:dyDescent="0.25">
      <c r="A32" s="1" t="s">
        <v>9</v>
      </c>
      <c r="B32" s="1">
        <v>5</v>
      </c>
      <c r="C32" s="49">
        <v>1.1024400000000001</v>
      </c>
      <c r="D32" s="18">
        <v>2</v>
      </c>
    </row>
    <row r="33" spans="1:4" ht="15" customHeight="1" x14ac:dyDescent="0.25">
      <c r="A33" s="1" t="s">
        <v>9</v>
      </c>
      <c r="B33" s="1">
        <v>5</v>
      </c>
      <c r="C33" s="50">
        <v>0.79305000000000003</v>
      </c>
      <c r="D33" s="18">
        <v>2</v>
      </c>
    </row>
    <row r="34" spans="1:4" ht="15" customHeight="1" x14ac:dyDescent="0.25">
      <c r="A34" s="15" t="s">
        <v>10</v>
      </c>
      <c r="B34" s="15">
        <v>6</v>
      </c>
      <c r="C34" s="51">
        <v>0.2059</v>
      </c>
      <c r="D34" s="19">
        <v>3</v>
      </c>
    </row>
    <row r="35" spans="1:4" ht="15" customHeight="1" x14ac:dyDescent="0.25">
      <c r="A35" s="15" t="s">
        <v>10</v>
      </c>
      <c r="B35" s="15">
        <v>6</v>
      </c>
      <c r="C35" s="51">
        <v>0.60726999999999998</v>
      </c>
      <c r="D35" s="19">
        <v>3</v>
      </c>
    </row>
    <row r="36" spans="1:4" ht="15" customHeight="1" x14ac:dyDescent="0.25">
      <c r="A36" s="15" t="s">
        <v>10</v>
      </c>
      <c r="B36" s="15">
        <v>6</v>
      </c>
      <c r="C36" s="51">
        <v>0.43861</v>
      </c>
      <c r="D36" s="19">
        <v>3</v>
      </c>
    </row>
    <row r="37" spans="1:4" ht="15" customHeight="1" x14ac:dyDescent="0.25">
      <c r="A37" s="15" t="s">
        <v>10</v>
      </c>
      <c r="B37" s="15">
        <v>6</v>
      </c>
      <c r="C37" s="52">
        <v>1.40313</v>
      </c>
      <c r="D37" s="19">
        <v>3</v>
      </c>
    </row>
    <row r="38" spans="1:4" ht="15" customHeight="1" x14ac:dyDescent="0.25">
      <c r="A38" s="15" t="s">
        <v>10</v>
      </c>
      <c r="B38" s="15">
        <v>6</v>
      </c>
      <c r="C38" s="52">
        <v>3.0375399999999999</v>
      </c>
      <c r="D38" s="19">
        <v>3</v>
      </c>
    </row>
    <row r="39" spans="1:4" ht="15" customHeight="1" x14ac:dyDescent="0.25">
      <c r="A39" s="15" t="s">
        <v>10</v>
      </c>
      <c r="B39" s="15">
        <v>6</v>
      </c>
      <c r="C39" s="52">
        <v>6.0644799999999996</v>
      </c>
      <c r="D39" s="19">
        <v>3</v>
      </c>
    </row>
    <row r="40" spans="1:4" ht="15" customHeight="1" x14ac:dyDescent="0.25">
      <c r="A40" s="15" t="s">
        <v>10</v>
      </c>
      <c r="B40" s="15">
        <v>6</v>
      </c>
      <c r="C40" s="51">
        <v>6.6968199999999998</v>
      </c>
      <c r="D40" s="19">
        <v>3</v>
      </c>
    </row>
    <row r="41" spans="1:4" ht="15" customHeight="1" x14ac:dyDescent="0.25">
      <c r="A41" s="15" t="s">
        <v>10</v>
      </c>
      <c r="B41" s="15">
        <v>6</v>
      </c>
      <c r="C41" s="51">
        <v>4.1328399999999998</v>
      </c>
      <c r="D41" s="19">
        <v>3</v>
      </c>
    </row>
    <row r="42" spans="1:4" ht="15" customHeight="1" x14ac:dyDescent="0.25">
      <c r="A42" s="15" t="s">
        <v>10</v>
      </c>
      <c r="B42" s="15">
        <v>6</v>
      </c>
      <c r="C42" s="51">
        <v>5.6574799999999996</v>
      </c>
      <c r="D42" s="19">
        <v>3</v>
      </c>
    </row>
    <row r="43" spans="1:4" ht="15" customHeight="1" x14ac:dyDescent="0.25">
      <c r="A43" s="15" t="s">
        <v>10</v>
      </c>
      <c r="B43" s="15">
        <v>6</v>
      </c>
      <c r="C43" s="51">
        <v>6.6182699999999999</v>
      </c>
      <c r="D43" s="19">
        <v>3</v>
      </c>
    </row>
    <row r="44" spans="1:4" ht="15" customHeight="1" x14ac:dyDescent="0.25">
      <c r="A44" s="15" t="s">
        <v>10</v>
      </c>
      <c r="B44" s="15">
        <v>6</v>
      </c>
      <c r="C44" s="51">
        <v>6.8390300000000002</v>
      </c>
      <c r="D44" s="19">
        <v>3</v>
      </c>
    </row>
    <row r="45" spans="1:4" ht="15" customHeight="1" x14ac:dyDescent="0.25">
      <c r="A45" s="15" t="s">
        <v>10</v>
      </c>
      <c r="B45" s="15">
        <v>6</v>
      </c>
      <c r="C45" s="51">
        <v>4.0802800000000001</v>
      </c>
      <c r="D45" s="19">
        <v>3</v>
      </c>
    </row>
    <row r="46" spans="1:4" ht="15" customHeight="1" x14ac:dyDescent="0.25">
      <c r="A46" s="15" t="s">
        <v>10</v>
      </c>
      <c r="B46" s="15">
        <v>6</v>
      </c>
      <c r="C46" s="51">
        <v>9.2285199999999996</v>
      </c>
      <c r="D46" s="19">
        <v>3</v>
      </c>
    </row>
    <row r="47" spans="1:4" ht="15" customHeight="1" x14ac:dyDescent="0.25">
      <c r="A47" s="15" t="s">
        <v>10</v>
      </c>
      <c r="B47" s="15">
        <v>6</v>
      </c>
      <c r="C47" s="51">
        <v>10.2149</v>
      </c>
      <c r="D47" s="19">
        <v>3</v>
      </c>
    </row>
    <row r="48" spans="1:4" ht="15" customHeight="1" x14ac:dyDescent="0.25">
      <c r="A48" s="15" t="s">
        <v>10</v>
      </c>
      <c r="B48" s="15">
        <v>6</v>
      </c>
      <c r="C48" s="53">
        <v>8.0118899999999993</v>
      </c>
      <c r="D48" s="19">
        <v>3</v>
      </c>
    </row>
    <row r="49" spans="1:7" ht="15" customHeight="1" x14ac:dyDescent="0.25">
      <c r="A49" s="15" t="s">
        <v>10</v>
      </c>
      <c r="B49" s="15">
        <v>6</v>
      </c>
      <c r="C49" s="54">
        <v>22.099509999999999</v>
      </c>
      <c r="D49" s="19">
        <v>3</v>
      </c>
    </row>
    <row r="50" spans="1:7" ht="15" customHeight="1" x14ac:dyDescent="0.25">
      <c r="A50" s="15" t="s">
        <v>10</v>
      </c>
      <c r="B50" s="15">
        <v>6</v>
      </c>
      <c r="C50" s="54">
        <v>26.206769999999999</v>
      </c>
      <c r="D50" s="19">
        <v>3</v>
      </c>
    </row>
    <row r="51" spans="1:7" ht="15" customHeight="1" x14ac:dyDescent="0.25">
      <c r="A51" s="15" t="s">
        <v>10</v>
      </c>
      <c r="B51" s="15">
        <v>6</v>
      </c>
      <c r="C51" s="54">
        <v>7.4150200000000002</v>
      </c>
      <c r="D51" s="19">
        <v>3</v>
      </c>
    </row>
    <row r="52" spans="1:7" ht="15" customHeight="1" x14ac:dyDescent="0.25">
      <c r="A52" s="11" t="s">
        <v>2</v>
      </c>
      <c r="B52" s="11">
        <v>7</v>
      </c>
      <c r="C52" s="55">
        <v>9.5817899999999998</v>
      </c>
      <c r="D52" s="19">
        <v>3</v>
      </c>
      <c r="G52" t="s">
        <v>26</v>
      </c>
    </row>
    <row r="53" spans="1:7" ht="15" customHeight="1" x14ac:dyDescent="0.25">
      <c r="A53" s="11" t="s">
        <v>2</v>
      </c>
      <c r="B53" s="11">
        <v>7</v>
      </c>
      <c r="C53" s="55">
        <v>10.53532</v>
      </c>
      <c r="D53" s="19">
        <v>3</v>
      </c>
    </row>
    <row r="54" spans="1:7" ht="15" customHeight="1" x14ac:dyDescent="0.25">
      <c r="A54" s="11" t="s">
        <v>2</v>
      </c>
      <c r="B54" s="11">
        <v>7</v>
      </c>
      <c r="C54" s="55">
        <v>8.1483100000000004</v>
      </c>
      <c r="D54" s="19">
        <v>3</v>
      </c>
    </row>
    <row r="55" spans="1:7" ht="15" customHeight="1" x14ac:dyDescent="0.25">
      <c r="A55" s="14" t="s">
        <v>3</v>
      </c>
      <c r="B55" s="14">
        <v>8</v>
      </c>
      <c r="C55" s="56">
        <v>21.355930000000001</v>
      </c>
      <c r="D55" s="19">
        <v>3</v>
      </c>
    </row>
    <row r="56" spans="1:7" ht="15" customHeight="1" x14ac:dyDescent="0.25">
      <c r="A56" s="13" t="s">
        <v>12</v>
      </c>
      <c r="B56" s="13">
        <v>9</v>
      </c>
      <c r="C56" s="57">
        <v>1.5771200000000001</v>
      </c>
      <c r="D56" s="19">
        <v>3</v>
      </c>
    </row>
    <row r="57" spans="1:7" ht="15" customHeight="1" x14ac:dyDescent="0.25">
      <c r="A57" s="13" t="s">
        <v>12</v>
      </c>
      <c r="B57" s="13">
        <v>9</v>
      </c>
      <c r="C57" s="57">
        <v>4.2133500000000002</v>
      </c>
      <c r="D57" s="19">
        <v>3</v>
      </c>
    </row>
    <row r="58" spans="1:7" ht="15" customHeight="1" x14ac:dyDescent="0.25">
      <c r="A58" s="13" t="s">
        <v>12</v>
      </c>
      <c r="B58" s="13">
        <v>9</v>
      </c>
      <c r="C58" s="57">
        <v>3.5358399999999999</v>
      </c>
      <c r="D58" s="19">
        <v>3</v>
      </c>
    </row>
    <row r="59" spans="1:7" ht="15" customHeight="1" x14ac:dyDescent="0.25">
      <c r="A59" s="13" t="s">
        <v>12</v>
      </c>
      <c r="B59" s="13">
        <v>9</v>
      </c>
      <c r="C59" s="57">
        <v>10.73709</v>
      </c>
      <c r="D59" s="19">
        <v>3</v>
      </c>
    </row>
    <row r="60" spans="1:7" ht="15" customHeight="1" x14ac:dyDescent="0.25">
      <c r="A60" s="13" t="s">
        <v>12</v>
      </c>
      <c r="B60" s="13">
        <v>9</v>
      </c>
      <c r="C60" s="57">
        <v>28.349219999999999</v>
      </c>
      <c r="D60" s="19">
        <v>3</v>
      </c>
    </row>
    <row r="61" spans="1:7" ht="15" customHeight="1" x14ac:dyDescent="0.25">
      <c r="A61" s="13" t="s">
        <v>12</v>
      </c>
      <c r="B61" s="13">
        <v>9</v>
      </c>
      <c r="C61" s="57">
        <v>36.727539999999998</v>
      </c>
      <c r="D61" s="19">
        <v>3</v>
      </c>
    </row>
    <row r="62" spans="1:7" ht="15" customHeight="1" x14ac:dyDescent="0.25">
      <c r="A62" s="4" t="s">
        <v>4</v>
      </c>
      <c r="B62" s="5">
        <v>10</v>
      </c>
      <c r="C62" s="58">
        <v>17.296209999999999</v>
      </c>
      <c r="D62" s="19">
        <v>3</v>
      </c>
    </row>
    <row r="63" spans="1:7" ht="15" customHeight="1" x14ac:dyDescent="0.25">
      <c r="A63" s="4" t="s">
        <v>4</v>
      </c>
      <c r="B63" s="5">
        <v>10</v>
      </c>
      <c r="C63" s="58">
        <v>18.479700000000001</v>
      </c>
      <c r="D63" s="19">
        <v>3</v>
      </c>
    </row>
    <row r="64" spans="1:7" ht="15" customHeight="1" x14ac:dyDescent="0.25">
      <c r="A64" s="4" t="s">
        <v>4</v>
      </c>
      <c r="B64" s="5">
        <v>10</v>
      </c>
      <c r="C64" s="58">
        <v>9.8582199999999993</v>
      </c>
      <c r="D64" s="19">
        <v>3</v>
      </c>
    </row>
  </sheetData>
  <mergeCells count="2">
    <mergeCell ref="B1:C1"/>
    <mergeCell ref="D1:G1"/>
  </mergeCells>
  <pageMargins left="0.7" right="0.7" top="0.75" bottom="0.75" header="0.3" footer="0.3"/>
  <pageSetup orientation="portrait" r:id="rId1"/>
  <ignoredErrors>
    <ignoredError sqref="I3:I4 I5:I12 J3:J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Average Ksat vs Texture</vt:lpstr>
      <vt:lpstr>Standard Devation and Average 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Szocinski, Piotr</dc:creator>
  <cp:lastModifiedBy>Schneemann, Margaret</cp:lastModifiedBy>
  <dcterms:created xsi:type="dcterms:W3CDTF">2018-10-16T16:52:14Z</dcterms:created>
  <dcterms:modified xsi:type="dcterms:W3CDTF">2022-10-17T16:45:28Z</dcterms:modified>
</cp:coreProperties>
</file>